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June 2024\Meeting Documents\"/>
    </mc:Choice>
  </mc:AlternateContent>
  <xr:revisionPtr revIDLastSave="0" documentId="8_{BA2FD62A-CCD5-482A-BB39-EA88C2C23FCC}" xr6:coauthVersionLast="47" xr6:coauthVersionMax="47" xr10:uidLastSave="{00000000-0000-0000-0000-000000000000}"/>
  <bookViews>
    <workbookView xWindow="-108" yWindow="-108" windowWidth="23256" windowHeight="12456" xr2:uid="{B0754E0A-2CA8-49BB-87F6-DED8DF35A2FD}"/>
  </bookViews>
  <sheets>
    <sheet name="Sheet1" sheetId="1" r:id="rId1"/>
  </sheets>
  <externalReferences>
    <externalReference r:id="rId2"/>
  </externalReferences>
  <definedNames>
    <definedName name="CYS">[1]SETUP!$C$7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B7" i="1"/>
  <c r="L7" i="1" s="1"/>
  <c r="M7" i="1" s="1"/>
  <c r="H6" i="1"/>
  <c r="N4" i="1"/>
  <c r="D4" i="1"/>
  <c r="B1" i="1"/>
  <c r="D7" i="1" l="1"/>
  <c r="N7" i="1"/>
  <c r="N8" i="1"/>
  <c r="Q7" i="1"/>
  <c r="B8" i="1"/>
  <c r="C7" i="1"/>
  <c r="E7" i="1"/>
  <c r="O7" i="1"/>
  <c r="R6" i="1"/>
  <c r="F7" i="1"/>
  <c r="P7" i="1"/>
  <c r="P8" i="1"/>
  <c r="D8" i="1" l="1"/>
  <c r="C8" i="1"/>
  <c r="L8" i="1"/>
  <c r="M8" i="1" s="1"/>
  <c r="G8" i="1"/>
  <c r="B9" i="1"/>
  <c r="F8" i="1"/>
  <c r="H7" i="1"/>
  <c r="O8" i="1"/>
  <c r="R7" i="1"/>
  <c r="E8" i="1"/>
  <c r="C9" i="1" l="1"/>
  <c r="L9" i="1"/>
  <c r="M9" i="1" s="1"/>
  <c r="G9" i="1"/>
  <c r="B10" i="1"/>
  <c r="D9" i="1"/>
  <c r="E9" i="1"/>
  <c r="O9" i="1"/>
  <c r="F9" i="1"/>
  <c r="P9" i="1"/>
  <c r="N9" i="1"/>
  <c r="J7" i="1"/>
  <c r="H8" i="1"/>
  <c r="Q8" i="1"/>
  <c r="T7" i="1"/>
  <c r="R8" i="1"/>
  <c r="C10" i="1" l="1"/>
  <c r="L10" i="1"/>
  <c r="M10" i="1" s="1"/>
  <c r="G10" i="1"/>
  <c r="B11" i="1"/>
  <c r="D10" i="1"/>
  <c r="P10" i="1"/>
  <c r="N10" i="1"/>
  <c r="E10" i="1"/>
  <c r="O10" i="1"/>
  <c r="F10" i="1"/>
  <c r="T8" i="1"/>
  <c r="Q9" i="1"/>
  <c r="R9" i="1" s="1"/>
  <c r="J8" i="1"/>
  <c r="H9" i="1"/>
  <c r="T9" i="1" l="1"/>
  <c r="J9" i="1"/>
  <c r="H10" i="1"/>
  <c r="B12" i="1"/>
  <c r="G11" i="1"/>
  <c r="C11" i="1"/>
  <c r="L11" i="1"/>
  <c r="M11" i="1" s="1"/>
  <c r="F11" i="1"/>
  <c r="D11" i="1"/>
  <c r="P11" i="1"/>
  <c r="N11" i="1"/>
  <c r="Q11" i="1"/>
  <c r="E11" i="1"/>
  <c r="O11" i="1"/>
  <c r="Q10" i="1"/>
  <c r="G12" i="1" l="1"/>
  <c r="L12" i="1"/>
  <c r="M12" i="1" s="1"/>
  <c r="C12" i="1"/>
  <c r="B13" i="1"/>
  <c r="E12" i="1"/>
  <c r="O12" i="1"/>
  <c r="F12" i="1"/>
  <c r="D12" i="1"/>
  <c r="P12" i="1"/>
  <c r="N12" i="1"/>
  <c r="Q12" i="1"/>
  <c r="J10" i="1"/>
  <c r="H11" i="1"/>
  <c r="R10" i="1"/>
  <c r="T10" i="1" l="1"/>
  <c r="R11" i="1"/>
  <c r="J11" i="1"/>
  <c r="H12" i="1"/>
  <c r="B14" i="1"/>
  <c r="G13" i="1"/>
  <c r="L13" i="1"/>
  <c r="M13" i="1" s="1"/>
  <c r="C13" i="1"/>
  <c r="E13" i="1"/>
  <c r="O13" i="1"/>
  <c r="F13" i="1"/>
  <c r="D13" i="1"/>
  <c r="P13" i="1"/>
  <c r="N13" i="1"/>
  <c r="L14" i="1" l="1"/>
  <c r="M14" i="1" s="1"/>
  <c r="G14" i="1"/>
  <c r="C14" i="1"/>
  <c r="B15" i="1"/>
  <c r="D14" i="1"/>
  <c r="P14" i="1"/>
  <c r="N14" i="1"/>
  <c r="Q14" i="1"/>
  <c r="E14" i="1"/>
  <c r="O14" i="1"/>
  <c r="F14" i="1"/>
  <c r="J12" i="1"/>
  <c r="H13" i="1"/>
  <c r="T11" i="1"/>
  <c r="R12" i="1"/>
  <c r="Q13" i="1"/>
  <c r="T12" i="1" l="1"/>
  <c r="R13" i="1"/>
  <c r="J13" i="1"/>
  <c r="H14" i="1"/>
  <c r="B16" i="1"/>
  <c r="G15" i="1"/>
  <c r="L15" i="1"/>
  <c r="M15" i="1" s="1"/>
  <c r="C15" i="1"/>
  <c r="F15" i="1"/>
  <c r="D15" i="1"/>
  <c r="P15" i="1"/>
  <c r="N15" i="1"/>
  <c r="E15" i="1"/>
  <c r="O15" i="1"/>
  <c r="Q15" i="1" l="1"/>
  <c r="L16" i="1"/>
  <c r="M16" i="1" s="1"/>
  <c r="G16" i="1"/>
  <c r="C16" i="1"/>
  <c r="B17" i="1"/>
  <c r="E16" i="1"/>
  <c r="O16" i="1"/>
  <c r="Q16" i="1"/>
  <c r="F16" i="1"/>
  <c r="D16" i="1"/>
  <c r="P16" i="1"/>
  <c r="N16" i="1"/>
  <c r="J14" i="1"/>
  <c r="H15" i="1"/>
  <c r="T13" i="1"/>
  <c r="R14" i="1"/>
  <c r="J15" i="1" l="1"/>
  <c r="H16" i="1"/>
  <c r="T14" i="1"/>
  <c r="R15" i="1"/>
  <c r="L17" i="1"/>
  <c r="M17" i="1" s="1"/>
  <c r="G17" i="1"/>
  <c r="B18" i="1"/>
  <c r="C17" i="1"/>
  <c r="E17" i="1"/>
  <c r="O17" i="1"/>
  <c r="F17" i="1"/>
  <c r="D17" i="1"/>
  <c r="Q17" i="1"/>
  <c r="P17" i="1"/>
  <c r="N17" i="1"/>
  <c r="C18" i="1" l="1"/>
  <c r="G18" i="1"/>
  <c r="G19" i="1" s="1"/>
  <c r="L18" i="1"/>
  <c r="M18" i="1" s="1"/>
  <c r="F18" i="1"/>
  <c r="F19" i="1" s="1"/>
  <c r="D18" i="1"/>
  <c r="D19" i="1" s="1"/>
  <c r="P18" i="1"/>
  <c r="P19" i="1" s="1"/>
  <c r="N18" i="1"/>
  <c r="N19" i="1" s="1"/>
  <c r="E18" i="1"/>
  <c r="E19" i="1" s="1"/>
  <c r="O18" i="1"/>
  <c r="O19" i="1" s="1"/>
  <c r="T15" i="1"/>
  <c r="R16" i="1"/>
  <c r="J16" i="1"/>
  <c r="H17" i="1"/>
  <c r="J17" i="1" l="1"/>
  <c r="H18" i="1"/>
  <c r="J18" i="1" s="1"/>
  <c r="T16" i="1"/>
  <c r="R17" i="1"/>
  <c r="Q18" i="1"/>
  <c r="Q19" i="1" s="1"/>
  <c r="T17" i="1" l="1"/>
  <c r="R18" i="1"/>
  <c r="T18" i="1" s="1"/>
</calcChain>
</file>

<file path=xl/sharedStrings.xml><?xml version="1.0" encoding="utf-8"?>
<sst xmlns="http://schemas.openxmlformats.org/spreadsheetml/2006/main" count="21" uniqueCount="11">
  <si>
    <t>Bank Accounts</t>
  </si>
  <si>
    <t>Income</t>
  </si>
  <si>
    <t>Expenditure</t>
  </si>
  <si>
    <t>Transfers
In</t>
  </si>
  <si>
    <t>Transfers
Out</t>
  </si>
  <si>
    <t>Accounts
Balance</t>
  </si>
  <si>
    <t>Bank
Statement</t>
  </si>
  <si>
    <t>Bank
Recon</t>
  </si>
  <si>
    <t>Start of Year</t>
  </si>
  <si>
    <t>Month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</si>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</sst>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mmm\ yyyy"/>
  </numFmts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5" fillId="3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7" fontId="4" fillId="0" borderId="3" xfId="0" applyNumberFormat="1" applyFont="1" applyBorder="1" applyAlignment="1">
      <alignment vertical="top"/>
    </xf>
    <xf numFmtId="17" fontId="4" fillId="0" borderId="4" xfId="0" applyNumberFormat="1" applyFont="1" applyBorder="1" applyAlignment="1">
      <alignment horizontal="center" vertical="top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horizontal="center" vertical="top"/>
    </xf>
    <xf numFmtId="165" fontId="4" fillId="0" borderId="3" xfId="0" applyNumberFormat="1" applyFont="1" applyBorder="1" applyAlignment="1">
      <alignment horizontal="left" vertical="top"/>
    </xf>
    <xf numFmtId="1" fontId="4" fillId="0" borderId="4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3" fillId="0" borderId="3" xfId="0" applyNumberFormat="1" applyFont="1" applyBorder="1" applyAlignment="1" applyProtection="1">
      <alignment vertical="top"/>
      <protection locked="0"/>
    </xf>
    <xf numFmtId="17" fontId="5" fillId="3" borderId="3" xfId="0" applyNumberFormat="1" applyFont="1" applyFill="1" applyBorder="1" applyAlignment="1">
      <alignment vertical="top"/>
    </xf>
    <xf numFmtId="17" fontId="5" fillId="3" borderId="3" xfId="0" applyNumberFormat="1" applyFont="1" applyFill="1" applyBorder="1" applyAlignment="1">
      <alignment horizontal="right" vertical="top"/>
    </xf>
    <xf numFmtId="164" fontId="5" fillId="3" borderId="3" xfId="0" applyNumberFormat="1" applyFont="1" applyFill="1" applyBorder="1" applyAlignment="1">
      <alignment vertical="top"/>
    </xf>
    <xf numFmtId="164" fontId="4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</cellXfs>
  <cellStyles count="1">
    <cellStyle name="Normal" xfId="0" builtinId="0"/>
  </cellStyles>
  <dxfs count="4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OneDrive\ACCOUNTS\ACCOUNTS%202025-2026\2025-26%20Billinge%20Accounts.xlsx" TargetMode="External"/><Relationship Id="rId1" Type="http://schemas.openxmlformats.org/officeDocument/2006/relationships/externalLinkPath" Target="file:///C:\Users\clerk\OneDrive\ACCOUNTS\ACCOUNTS%202025-2026\2025-26%20Billing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Payments"/>
      <sheetName val="Receipts"/>
      <sheetName val="Transfers"/>
      <sheetName val="AGAR"/>
      <sheetName val="Bank Accounts"/>
      <sheetName val="Bank Recon"/>
      <sheetName val="Budget"/>
      <sheetName val="EOY"/>
      <sheetName val="Expenditure"/>
      <sheetName val="Income"/>
      <sheetName val="Precept"/>
      <sheetName val="SETUP"/>
    </sheetNames>
    <sheetDataSet>
      <sheetData sheetId="0"/>
      <sheetData sheetId="1">
        <row r="1">
          <cell r="B1" t="str">
            <v>Billinge Parish Council</v>
          </cell>
        </row>
        <row r="2">
          <cell r="B2" t="str">
            <v>Payments</v>
          </cell>
        </row>
        <row r="4">
          <cell r="B4" t="str">
            <v>Account</v>
          </cell>
          <cell r="J4" t="str">
            <v>Gross</v>
          </cell>
          <cell r="M4" t="str">
            <v>Bank
Date</v>
          </cell>
        </row>
        <row r="5">
          <cell r="B5" t="str">
            <v>Unity Trust</v>
          </cell>
          <cell r="J5">
            <v>2013.08</v>
          </cell>
          <cell r="M5">
            <v>45750</v>
          </cell>
        </row>
        <row r="6">
          <cell r="B6" t="str">
            <v>Unity Trust</v>
          </cell>
          <cell r="J6">
            <v>20.96</v>
          </cell>
          <cell r="M6">
            <v>45754</v>
          </cell>
        </row>
        <row r="7">
          <cell r="B7" t="str">
            <v>Unity Trust</v>
          </cell>
          <cell r="J7">
            <v>291.60000000000002</v>
          </cell>
          <cell r="M7">
            <v>45762</v>
          </cell>
        </row>
        <row r="8">
          <cell r="B8" t="str">
            <v>Unity Trust</v>
          </cell>
          <cell r="J8">
            <v>1188.04</v>
          </cell>
          <cell r="M8">
            <v>45762</v>
          </cell>
        </row>
        <row r="9">
          <cell r="B9" t="str">
            <v>Unity Trust</v>
          </cell>
          <cell r="J9">
            <v>486.72</v>
          </cell>
          <cell r="M9">
            <v>45762</v>
          </cell>
        </row>
        <row r="10">
          <cell r="B10" t="str">
            <v>Unity Trust</v>
          </cell>
          <cell r="J10">
            <v>452.46</v>
          </cell>
          <cell r="M10">
            <v>45762</v>
          </cell>
        </row>
        <row r="11">
          <cell r="B11" t="str">
            <v>Unity Trust</v>
          </cell>
          <cell r="J11">
            <v>495.73</v>
          </cell>
          <cell r="M11">
            <v>45762</v>
          </cell>
        </row>
        <row r="12">
          <cell r="B12" t="str">
            <v>Unity Trust</v>
          </cell>
          <cell r="J12">
            <v>179.18</v>
          </cell>
          <cell r="M12">
            <v>45769</v>
          </cell>
        </row>
        <row r="13">
          <cell r="B13" t="str">
            <v>Unity Trust</v>
          </cell>
          <cell r="J13">
            <v>78.16</v>
          </cell>
          <cell r="M13">
            <v>45769</v>
          </cell>
        </row>
        <row r="14">
          <cell r="B14" t="str">
            <v>Unity Trust</v>
          </cell>
          <cell r="J14">
            <v>6</v>
          </cell>
          <cell r="M14">
            <v>45777</v>
          </cell>
        </row>
        <row r="15">
          <cell r="B15" t="str">
            <v>Unity Trust</v>
          </cell>
          <cell r="J15">
            <v>36.96</v>
          </cell>
          <cell r="M15">
            <v>45778</v>
          </cell>
        </row>
        <row r="16">
          <cell r="B16" t="str">
            <v>Unity Trust</v>
          </cell>
          <cell r="J16">
            <v>22.3</v>
          </cell>
          <cell r="M16">
            <v>45783</v>
          </cell>
        </row>
        <row r="17">
          <cell r="B17" t="str">
            <v>Unity Trust</v>
          </cell>
          <cell r="J17">
            <v>791.01</v>
          </cell>
          <cell r="M17">
            <v>45797</v>
          </cell>
        </row>
        <row r="18">
          <cell r="B18" t="str">
            <v>Unity Trust</v>
          </cell>
          <cell r="J18">
            <v>1188.04</v>
          </cell>
          <cell r="M18">
            <v>45797</v>
          </cell>
        </row>
        <row r="19">
          <cell r="B19" t="str">
            <v>Unity Trust</v>
          </cell>
          <cell r="J19">
            <v>560</v>
          </cell>
          <cell r="M19">
            <v>45797</v>
          </cell>
        </row>
        <row r="20">
          <cell r="B20" t="str">
            <v>Unity Trust</v>
          </cell>
          <cell r="J20">
            <v>495.73</v>
          </cell>
          <cell r="M20">
            <v>45797</v>
          </cell>
        </row>
        <row r="21">
          <cell r="B21" t="str">
            <v>Unity Trust</v>
          </cell>
          <cell r="J21">
            <v>609.32000000000005</v>
          </cell>
          <cell r="M21">
            <v>45797</v>
          </cell>
        </row>
        <row r="22">
          <cell r="B22" t="str">
            <v>Unity Trust</v>
          </cell>
          <cell r="J22">
            <v>506.4</v>
          </cell>
          <cell r="M22">
            <v>45797</v>
          </cell>
        </row>
        <row r="23">
          <cell r="B23" t="str">
            <v>Unity Trust</v>
          </cell>
          <cell r="J23">
            <v>123.34</v>
          </cell>
          <cell r="M23">
            <v>45798</v>
          </cell>
        </row>
        <row r="24">
          <cell r="B24" t="str">
            <v>Unity Trust</v>
          </cell>
          <cell r="J24">
            <v>37.99</v>
          </cell>
          <cell r="M24">
            <v>45798</v>
          </cell>
        </row>
        <row r="25">
          <cell r="B25" t="str">
            <v>Unity Trust</v>
          </cell>
          <cell r="J25">
            <v>6</v>
          </cell>
          <cell r="M25">
            <v>45808</v>
          </cell>
        </row>
      </sheetData>
      <sheetData sheetId="2">
        <row r="1">
          <cell r="B1" t="str">
            <v>Billinge Parish Council</v>
          </cell>
        </row>
        <row r="2">
          <cell r="B2" t="str">
            <v>Receipts</v>
          </cell>
        </row>
        <row r="4">
          <cell r="B4" t="str">
            <v>Account</v>
          </cell>
          <cell r="E4" t="str">
            <v>Bank
Date</v>
          </cell>
          <cell r="H4" t="str">
            <v>Amount</v>
          </cell>
        </row>
        <row r="5">
          <cell r="B5" t="str">
            <v>Unity Trust</v>
          </cell>
          <cell r="E5">
            <v>45748</v>
          </cell>
          <cell r="H5">
            <v>75</v>
          </cell>
        </row>
        <row r="6">
          <cell r="B6" t="str">
            <v>Unity Trust</v>
          </cell>
          <cell r="E6">
            <v>45749</v>
          </cell>
          <cell r="H6">
            <v>62.4</v>
          </cell>
        </row>
        <row r="7">
          <cell r="B7" t="str">
            <v>Unity Trust</v>
          </cell>
          <cell r="E7">
            <v>45757</v>
          </cell>
          <cell r="H7">
            <v>28778.86</v>
          </cell>
        </row>
        <row r="8">
          <cell r="B8" t="str">
            <v>Unity Trust</v>
          </cell>
          <cell r="E8">
            <v>45761</v>
          </cell>
          <cell r="H8">
            <v>83</v>
          </cell>
        </row>
        <row r="9">
          <cell r="B9" t="str">
            <v>Unity Trust</v>
          </cell>
          <cell r="E9">
            <v>45764</v>
          </cell>
          <cell r="H9">
            <v>20.75</v>
          </cell>
        </row>
        <row r="10">
          <cell r="B10" t="str">
            <v>Unity Trust</v>
          </cell>
          <cell r="E10">
            <v>45776</v>
          </cell>
          <cell r="H10">
            <v>51.9</v>
          </cell>
        </row>
        <row r="11">
          <cell r="B11" t="str">
            <v>Unity Trust</v>
          </cell>
          <cell r="E11">
            <v>45778</v>
          </cell>
          <cell r="H11">
            <v>103.75</v>
          </cell>
        </row>
        <row r="12">
          <cell r="B12" t="str">
            <v>Unity Trust</v>
          </cell>
          <cell r="E12">
            <v>45783</v>
          </cell>
          <cell r="H12">
            <v>56.25</v>
          </cell>
        </row>
        <row r="13">
          <cell r="B13" t="str">
            <v>Unity Trust</v>
          </cell>
          <cell r="E13">
            <v>45784</v>
          </cell>
          <cell r="H13">
            <v>93.75</v>
          </cell>
        </row>
        <row r="14">
          <cell r="B14" t="str">
            <v>Unity Trust</v>
          </cell>
          <cell r="E14">
            <v>45784</v>
          </cell>
          <cell r="H14">
            <v>75</v>
          </cell>
        </row>
        <row r="15">
          <cell r="B15" t="str">
            <v>Unity Trust</v>
          </cell>
          <cell r="E15">
            <v>45784</v>
          </cell>
          <cell r="H15">
            <v>52</v>
          </cell>
        </row>
        <row r="16">
          <cell r="B16" t="str">
            <v>Unity Trust</v>
          </cell>
          <cell r="E16">
            <v>45785</v>
          </cell>
          <cell r="H16">
            <v>75</v>
          </cell>
        </row>
        <row r="17">
          <cell r="B17" t="str">
            <v>Unity Trust</v>
          </cell>
          <cell r="E17">
            <v>45789</v>
          </cell>
          <cell r="H17">
            <v>103.75</v>
          </cell>
        </row>
        <row r="18">
          <cell r="B18" t="str">
            <v>Unity Trust</v>
          </cell>
          <cell r="E18">
            <v>45789</v>
          </cell>
          <cell r="H18">
            <v>37.5</v>
          </cell>
        </row>
        <row r="19">
          <cell r="B19" t="str">
            <v>Unity Trust</v>
          </cell>
          <cell r="E19">
            <v>45790</v>
          </cell>
          <cell r="H19">
            <v>46.8</v>
          </cell>
        </row>
        <row r="20">
          <cell r="B20" t="str">
            <v>Unity Trust</v>
          </cell>
          <cell r="E20">
            <v>45808</v>
          </cell>
          <cell r="H20">
            <v>238.59</v>
          </cell>
        </row>
        <row r="21">
          <cell r="B21" t="str">
            <v>Unity Trust</v>
          </cell>
        </row>
        <row r="22">
          <cell r="B22" t="str">
            <v>Unity Trust</v>
          </cell>
        </row>
        <row r="23">
          <cell r="B23" t="str">
            <v>Unity Trust</v>
          </cell>
        </row>
        <row r="24">
          <cell r="B24" t="str">
            <v>Unity Trust</v>
          </cell>
        </row>
        <row r="25">
          <cell r="B25" t="str">
            <v>Unity Trust</v>
          </cell>
        </row>
      </sheetData>
      <sheetData sheetId="3">
        <row r="1">
          <cell r="B1" t="str">
            <v>Billinge Parish Council</v>
          </cell>
        </row>
        <row r="2">
          <cell r="B2" t="str">
            <v>Bank Transfers</v>
          </cell>
        </row>
        <row r="4">
          <cell r="B4" t="str">
            <v>Bank
Date</v>
          </cell>
          <cell r="C4" t="str">
            <v>From Account</v>
          </cell>
          <cell r="D4" t="str">
            <v>To Account</v>
          </cell>
          <cell r="E4" t="str">
            <v>Amount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B1" t="str">
            <v>Parish Information</v>
          </cell>
        </row>
        <row r="2">
          <cell r="B2" t="str">
            <v>Council Name</v>
          </cell>
          <cell r="C2" t="str">
            <v>Billinge</v>
          </cell>
        </row>
        <row r="3">
          <cell r="B3" t="str">
            <v>Electorate</v>
          </cell>
          <cell r="C3">
            <v>500</v>
          </cell>
        </row>
        <row r="4">
          <cell r="B4" t="str">
            <v>S.137  per Head</v>
          </cell>
          <cell r="C4">
            <v>11.1</v>
          </cell>
        </row>
        <row r="6">
          <cell r="B6" t="str">
            <v>Financial Dates</v>
          </cell>
        </row>
        <row r="7">
          <cell r="B7" t="str">
            <v>Year Start</v>
          </cell>
          <cell r="C7">
            <v>45748</v>
          </cell>
        </row>
        <row r="8">
          <cell r="B8" t="str">
            <v>Year End</v>
          </cell>
          <cell r="C8">
            <v>46112</v>
          </cell>
        </row>
        <row r="9">
          <cell r="B9" t="str">
            <v>Last Year</v>
          </cell>
          <cell r="C9" t="str">
            <v>2024-25</v>
          </cell>
        </row>
        <row r="10">
          <cell r="B10" t="str">
            <v>Current Year</v>
          </cell>
          <cell r="C10" t="str">
            <v>2025-26</v>
          </cell>
        </row>
        <row r="11">
          <cell r="B11" t="str">
            <v>Next Year</v>
          </cell>
          <cell r="C11" t="str">
            <v>2026-27</v>
          </cell>
        </row>
        <row r="13">
          <cell r="B13" t="str">
            <v>Account Name</v>
          </cell>
          <cell r="C13" t="str">
            <v>Balance</v>
          </cell>
        </row>
        <row r="14">
          <cell r="C14">
            <v>45748</v>
          </cell>
        </row>
        <row r="15">
          <cell r="B15" t="str">
            <v>Unity Trust</v>
          </cell>
          <cell r="C15">
            <v>86039.37</v>
          </cell>
        </row>
        <row r="16">
          <cell r="B16" t="str">
            <v>Spare Account</v>
          </cell>
          <cell r="C16">
            <v>0</v>
          </cell>
        </row>
        <row r="17">
          <cell r="B17" t="str">
            <v>Total</v>
          </cell>
          <cell r="C17">
            <v>86039.37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C2006-7664-4FFA-B94A-E64790CF9FBE}">
  <dimension ref="A1:T20"/>
  <sheetViews>
    <sheetView tabSelected="1" workbookViewId="0">
      <selection activeCell="E24" sqref="E24"/>
    </sheetView>
  </sheetViews>
  <sheetFormatPr defaultColWidth="8.88671875" defaultRowHeight="13.8" x14ac:dyDescent="0.3"/>
  <cols>
    <col min="1" max="1" width="2.6640625" style="5" customWidth="1"/>
    <col min="2" max="2" width="10.88671875" style="9" customWidth="1"/>
    <col min="3" max="3" width="5.6640625" style="9" hidden="1" customWidth="1"/>
    <col min="4" max="4" width="9.44140625" style="5" bestFit="1" customWidth="1"/>
    <col min="5" max="5" width="11" style="5" bestFit="1" customWidth="1"/>
    <col min="6" max="6" width="9.109375" style="5" bestFit="1" customWidth="1"/>
    <col min="7" max="7" width="9.44140625" style="5" bestFit="1" customWidth="1"/>
    <col min="8" max="9" width="10.33203125" style="5" bestFit="1" customWidth="1"/>
    <col min="10" max="10" width="6.109375" style="9" customWidth="1"/>
    <col min="11" max="11" width="2.6640625" style="5" customWidth="1"/>
    <col min="12" max="12" width="10.88671875" style="9" customWidth="1"/>
    <col min="13" max="13" width="5.6640625" style="9" hidden="1" customWidth="1"/>
    <col min="14" max="14" width="9.44140625" style="5" bestFit="1" customWidth="1"/>
    <col min="15" max="15" width="11" style="5" bestFit="1" customWidth="1"/>
    <col min="16" max="17" width="9.44140625" style="5" bestFit="1" customWidth="1"/>
    <col min="18" max="18" width="9.33203125" style="5" bestFit="1" customWidth="1"/>
    <col min="19" max="19" width="9.6640625" style="5" customWidth="1"/>
    <col min="20" max="20" width="6.109375" style="9" customWidth="1"/>
    <col min="21" max="16384" width="8.88671875" style="5"/>
  </cols>
  <sheetData>
    <row r="1" spans="1:20" s="1" customFormat="1" x14ac:dyDescent="0.3">
      <c r="B1" s="2" t="str">
        <f>[1]SETUP!C2&amp;" Parish Council"</f>
        <v>Billinge Parish Council</v>
      </c>
      <c r="C1" s="2"/>
      <c r="D1" s="3"/>
      <c r="E1" s="3"/>
      <c r="F1" s="3"/>
      <c r="G1" s="3"/>
      <c r="H1" s="3"/>
      <c r="I1" s="3"/>
      <c r="J1" s="3"/>
      <c r="L1" s="4"/>
      <c r="M1" s="4"/>
      <c r="N1" s="3"/>
      <c r="O1" s="3"/>
      <c r="P1" s="3"/>
      <c r="Q1" s="3"/>
      <c r="R1" s="3"/>
      <c r="S1" s="3"/>
      <c r="T1" s="3"/>
    </row>
    <row r="2" spans="1:20" s="1" customFormat="1" x14ac:dyDescent="0.3">
      <c r="B2" s="2" t="s">
        <v>0</v>
      </c>
      <c r="C2" s="2"/>
      <c r="D2" s="3"/>
      <c r="E2" s="3"/>
      <c r="F2" s="3"/>
      <c r="G2" s="3"/>
      <c r="H2" s="3"/>
      <c r="I2" s="3"/>
      <c r="J2" s="3"/>
      <c r="L2" s="4"/>
      <c r="M2" s="4"/>
      <c r="N2" s="3"/>
      <c r="O2" s="3"/>
      <c r="P2" s="3"/>
      <c r="Q2" s="3"/>
      <c r="R2" s="3"/>
      <c r="S2" s="3"/>
      <c r="T2" s="3"/>
    </row>
    <row r="3" spans="1:20" s="1" customFormat="1" x14ac:dyDescent="0.3">
      <c r="B3" s="4"/>
      <c r="C3" s="4"/>
      <c r="D3" s="3"/>
      <c r="E3" s="3"/>
      <c r="F3" s="3"/>
      <c r="G3" s="3"/>
      <c r="H3" s="3"/>
      <c r="I3" s="3"/>
      <c r="J3" s="3"/>
      <c r="L3" s="4"/>
      <c r="M3" s="4"/>
      <c r="N3" s="3"/>
      <c r="O3" s="3"/>
      <c r="P3" s="3"/>
      <c r="Q3" s="3"/>
      <c r="R3" s="3"/>
      <c r="S3" s="3"/>
      <c r="T3" s="3"/>
    </row>
    <row r="4" spans="1:20" s="8" customFormat="1" x14ac:dyDescent="0.3">
      <c r="A4" s="5"/>
      <c r="B4" s="6"/>
      <c r="C4" s="6"/>
      <c r="D4" s="7" t="str">
        <f>[1]SETUP!B15</f>
        <v>Unity Trust</v>
      </c>
      <c r="E4" s="7"/>
      <c r="F4" s="7"/>
      <c r="G4" s="7"/>
      <c r="H4" s="7"/>
      <c r="I4" s="7"/>
      <c r="J4" s="7"/>
      <c r="K4" s="5"/>
      <c r="L4" s="6"/>
      <c r="M4" s="6"/>
      <c r="N4" s="7" t="str">
        <f>[1]SETUP!B16</f>
        <v>Spare Account</v>
      </c>
      <c r="O4" s="7"/>
      <c r="P4" s="7"/>
      <c r="Q4" s="7"/>
      <c r="R4" s="7"/>
      <c r="S4" s="7"/>
      <c r="T4" s="7"/>
    </row>
    <row r="5" spans="1:20" s="12" customFormat="1" ht="27.6" x14ac:dyDescent="0.3">
      <c r="A5" s="5"/>
      <c r="B5" s="9"/>
      <c r="C5" s="9"/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1" t="s">
        <v>6</v>
      </c>
      <c r="J5" s="10" t="s">
        <v>7</v>
      </c>
      <c r="K5" s="5"/>
      <c r="L5" s="9"/>
      <c r="M5" s="9"/>
      <c r="N5" s="10" t="s">
        <v>1</v>
      </c>
      <c r="O5" s="10" t="s">
        <v>2</v>
      </c>
      <c r="P5" s="10" t="s">
        <v>3</v>
      </c>
      <c r="Q5" s="10" t="s">
        <v>4</v>
      </c>
      <c r="R5" s="10" t="s">
        <v>5</v>
      </c>
      <c r="S5" s="11" t="s">
        <v>6</v>
      </c>
      <c r="T5" s="10" t="s">
        <v>7</v>
      </c>
    </row>
    <row r="6" spans="1:20" s="12" customFormat="1" x14ac:dyDescent="0.3">
      <c r="A6" s="5"/>
      <c r="B6" s="13" t="s">
        <v>8</v>
      </c>
      <c r="C6" s="14" t="s">
        <v>9</v>
      </c>
      <c r="D6" s="15"/>
      <c r="E6" s="16"/>
      <c r="F6" s="16"/>
      <c r="G6" s="16"/>
      <c r="H6" s="17">
        <f>VLOOKUP(D4,[1]SETUP!B:C,2,FALSE)</f>
        <v>86039.37</v>
      </c>
      <c r="I6" s="17"/>
      <c r="J6" s="18"/>
      <c r="K6" s="5"/>
      <c r="L6" s="13" t="s">
        <v>8</v>
      </c>
      <c r="M6" s="14" t="s">
        <v>9</v>
      </c>
      <c r="N6" s="15"/>
      <c r="O6" s="15"/>
      <c r="P6" s="16"/>
      <c r="Q6" s="16"/>
      <c r="R6" s="17">
        <f>VLOOKUP(N4,[1]SETUP!B:C,2,FALSE)</f>
        <v>0</v>
      </c>
      <c r="S6" s="17"/>
      <c r="T6" s="18"/>
    </row>
    <row r="7" spans="1:20" x14ac:dyDescent="0.3">
      <c r="B7" s="19">
        <f>CYS</f>
        <v>45748</v>
      </c>
      <c r="C7" s="20">
        <f>MONTH(B7)</f>
        <v>4</v>
      </c>
      <c r="D7" s="21">
        <f>SUMIFS([1]Receipts!$H:$H,[1]Receipts!$B:$B,D$4,[1]Receipts!$E:$E,"&gt;="&amp;$B7,[1]Receipts!$E:$E,"&lt;"&amp;EDATE($B7,1))</f>
        <v>29071.910000000003</v>
      </c>
      <c r="E7" s="17">
        <f>SUMIFS([1]Payments!$J:$J,[1]Payments!$B:$B,D$4,[1]Payments!$M:$M,"&gt;="&amp;$B7,[1]Payments!$M:$M,"&lt;"&amp;EDATE($B7,1))</f>
        <v>5211.93</v>
      </c>
      <c r="F7" s="17">
        <f>SUMIFS([1]Transfers!$E:$E,[1]Transfers!$D:$D,D$4,[1]Transfers!$B:$B,"&gt;="&amp;$B7,[1]Transfers!$B:$B,"&lt;"&amp;EDATE($B7,1))</f>
        <v>0</v>
      </c>
      <c r="G7" s="17">
        <f>SUMIFS([1]Transfers!$E:$E,[1]Transfers!$C:$C,D$4,[1]Transfers!$B:$B,"&gt;="&amp;$B7,[1]Transfers!$B:$B,"&lt;"&amp;EDATE(B7,1))</f>
        <v>0</v>
      </c>
      <c r="H7" s="17">
        <f>ROUND(H6+D7-E7+F7-G7,2)</f>
        <v>109899.35</v>
      </c>
      <c r="I7" s="17">
        <v>109899.35</v>
      </c>
      <c r="J7" s="18" t="str">
        <f>IF(OR(H7="",I7=""),"",IF(H7=I7,"ü", "û"))</f>
        <v>ü</v>
      </c>
      <c r="L7" s="19">
        <f>B7</f>
        <v>45748</v>
      </c>
      <c r="M7" s="20">
        <f>MONTH(L7)</f>
        <v>4</v>
      </c>
      <c r="N7" s="21">
        <f>SUMIFS([1]Receipts!$H:$H,[1]Receipts!$B:$B,N$4,[1]Receipts!$E:$E,"&gt;="&amp;$B7,[1]Receipts!$E:$E,"&lt;"&amp;EDATE($B7,1))</f>
        <v>0</v>
      </c>
      <c r="O7" s="17">
        <f>SUMIFS([1]Payments!$J:$J,[1]Payments!$B:$B,N$4,[1]Payments!$M:$M,"&gt;="&amp;$B7,[1]Payments!$M:$M,"&lt;"&amp;EDATE($B7,1))</f>
        <v>0</v>
      </c>
      <c r="P7" s="17">
        <f>SUMIFS([1]Transfers!$E:$E,[1]Transfers!$D:$D,N$4,[1]Transfers!$B:$B,"&gt;="&amp;$B7,[1]Transfers!$B:$B,"&lt;"&amp;EDATE($B7,1))</f>
        <v>0</v>
      </c>
      <c r="Q7" s="17">
        <f>SUMIFS([1]Transfers!$E:$E,[1]Transfers!$C:$C,N$4,[1]Transfers!$B:$B,"&gt;="&amp;$B7,[1]Transfers!$B:$B,"&lt;"&amp;EDATE(L7,1))</f>
        <v>0</v>
      </c>
      <c r="R7" s="17">
        <f>ROUND(R6+N7-O7+P7-Q7,2)</f>
        <v>0</v>
      </c>
      <c r="S7" s="17"/>
      <c r="T7" s="18" t="str">
        <f>IF(OR(R7="",S7=""),"",IF(R7=S7,"ü", "û"))</f>
        <v/>
      </c>
    </row>
    <row r="8" spans="1:20" x14ac:dyDescent="0.3">
      <c r="B8" s="19">
        <f t="shared" ref="B8:B18" si="0">EDATE(B7,1)</f>
        <v>45778</v>
      </c>
      <c r="C8" s="20">
        <f t="shared" ref="C8:C18" si="1">MONTH(B8)</f>
        <v>5</v>
      </c>
      <c r="D8" s="21">
        <f>SUMIFS([1]Receipts!$H:$H,[1]Receipts!$B:$B,D$4,[1]Receipts!$E:$E,"&gt;="&amp;$B8,[1]Receipts!$E:$E,"&lt;"&amp;EDATE($B8,1))</f>
        <v>882.39</v>
      </c>
      <c r="E8" s="17">
        <f>SUMIFS([1]Payments!$J:$J,[1]Payments!$B:$B,D$4,[1]Payments!$M:$M,"&gt;="&amp;$B8,[1]Payments!$M:$M,"&lt;"&amp;EDATE($B8,1))</f>
        <v>4377.09</v>
      </c>
      <c r="F8" s="17">
        <f>SUMIFS([1]Transfers!$E:$E,[1]Transfers!$D:$D,D$4,[1]Transfers!$B:$B,"&gt;="&amp;$B8,[1]Transfers!$B:$B,"&lt;"&amp;EDATE($B8,1))</f>
        <v>0</v>
      </c>
      <c r="G8" s="17">
        <f>SUMIFS([1]Transfers!$E:$E,[1]Transfers!$C:$C,D$4,[1]Transfers!$B:$B,"&gt;="&amp;$B8,[1]Transfers!$B:$B,"&lt;"&amp;EDATE(B8,1))</f>
        <v>0</v>
      </c>
      <c r="H8" s="17">
        <f>ROUND(H7+D8-E8+F8-G8,2)</f>
        <v>106404.65</v>
      </c>
      <c r="I8" s="17">
        <v>106404.65</v>
      </c>
      <c r="J8" s="18" t="str">
        <f>IF(OR(H8="",I8=""),"",IF(H8=I8,"ü", "û"))</f>
        <v>ü</v>
      </c>
      <c r="L8" s="19">
        <f t="shared" ref="L8:L18" si="2">B8</f>
        <v>45778</v>
      </c>
      <c r="M8" s="20">
        <f t="shared" ref="M8:M18" si="3">MONTH(L8)</f>
        <v>5</v>
      </c>
      <c r="N8" s="21">
        <f>SUMIFS([1]Receipts!$H:$H,[1]Receipts!$B:$B,N$4,[1]Receipts!$E:$E,"&gt;="&amp;$B8,[1]Receipts!$E:$E,"&lt;"&amp;EDATE($B8,1))</f>
        <v>0</v>
      </c>
      <c r="O8" s="17">
        <f>SUMIFS([1]Payments!$J:$J,[1]Payments!$B:$B,N$4,[1]Payments!$M:$M,"&gt;="&amp;$B8,[1]Payments!$M:$M,"&lt;"&amp;EDATE($B8,1))</f>
        <v>0</v>
      </c>
      <c r="P8" s="17">
        <f>SUMIFS([1]Transfers!$E:$E,[1]Transfers!$D:$D,N$4,[1]Transfers!$B:$B,"&gt;="&amp;$B8,[1]Transfers!$B:$B,"&lt;"&amp;EDATE($B8,1))</f>
        <v>0</v>
      </c>
      <c r="Q8" s="17">
        <f>SUMIFS([1]Transfers!$E:$E,[1]Transfers!$C:$C,N$4,[1]Transfers!$B:$B,"&gt;="&amp;$B8,[1]Transfers!$B:$B,"&lt;"&amp;EDATE(L8,1))</f>
        <v>0</v>
      </c>
      <c r="R8" s="17">
        <f>ROUND(R7+N8-O8+P8-Q8,2)</f>
        <v>0</v>
      </c>
      <c r="S8" s="17"/>
      <c r="T8" s="18" t="str">
        <f t="shared" ref="T8:T18" si="4">IF(OR(R8="",S8=""),"",IF(R8=S8,"ü", "û"))</f>
        <v/>
      </c>
    </row>
    <row r="9" spans="1:20" x14ac:dyDescent="0.3">
      <c r="B9" s="19">
        <f t="shared" si="0"/>
        <v>45809</v>
      </c>
      <c r="C9" s="20">
        <f t="shared" si="1"/>
        <v>6</v>
      </c>
      <c r="D9" s="21">
        <f>SUMIFS([1]Receipts!$H:$H,[1]Receipts!$B:$B,D$4,[1]Receipts!$E:$E,"&gt;="&amp;$B9,[1]Receipts!$E:$E,"&lt;"&amp;EDATE($B9,1))</f>
        <v>0</v>
      </c>
      <c r="E9" s="17">
        <f>SUMIFS([1]Payments!$J:$J,[1]Payments!$B:$B,D$4,[1]Payments!$M:$M,"&gt;="&amp;$B9,[1]Payments!$M:$M,"&lt;"&amp;EDATE($B9,1))</f>
        <v>0</v>
      </c>
      <c r="F9" s="17">
        <f>SUMIFS([1]Transfers!$E:$E,[1]Transfers!$D:$D,D$4,[1]Transfers!$B:$B,"&gt;="&amp;$B9,[1]Transfers!$B:$B,"&lt;"&amp;EDATE($B9,1))</f>
        <v>0</v>
      </c>
      <c r="G9" s="17">
        <f>SUMIFS([1]Transfers!$E:$E,[1]Transfers!$C:$C,D$4,[1]Transfers!$B:$B,"&gt;="&amp;$B9,[1]Transfers!$B:$B,"&lt;"&amp;EDATE(B9,1))</f>
        <v>0</v>
      </c>
      <c r="H9" s="17">
        <f t="shared" ref="H9:H18" si="5">ROUND(H8+D9-E9+F9-G9,2)</f>
        <v>106404.65</v>
      </c>
      <c r="I9" s="17"/>
      <c r="J9" s="18" t="str">
        <f t="shared" ref="J9:J18" si="6">IF(OR(H9="",I9=""),"",IF(H9=I9,"ü", "û"))</f>
        <v/>
      </c>
      <c r="L9" s="19">
        <f t="shared" si="2"/>
        <v>45809</v>
      </c>
      <c r="M9" s="20">
        <f t="shared" si="3"/>
        <v>6</v>
      </c>
      <c r="N9" s="21">
        <f>SUMIFS([1]Receipts!$H:$H,[1]Receipts!$B:$B,N$4,[1]Receipts!$E:$E,"&gt;="&amp;$B9,[1]Receipts!$E:$E,"&lt;"&amp;EDATE($B9,1))</f>
        <v>0</v>
      </c>
      <c r="O9" s="17">
        <f>SUMIFS([1]Payments!$J:$J,[1]Payments!$B:$B,N$4,[1]Payments!$M:$M,"&gt;="&amp;$B9,[1]Payments!$M:$M,"&lt;"&amp;EDATE($B9,1))</f>
        <v>0</v>
      </c>
      <c r="P9" s="17">
        <f>SUMIFS([1]Transfers!$E:$E,[1]Transfers!$D:$D,N$4,[1]Transfers!$B:$B,"&gt;="&amp;$B9,[1]Transfers!$B:$B,"&lt;"&amp;EDATE($B9,1))</f>
        <v>0</v>
      </c>
      <c r="Q9" s="17">
        <f>SUMIFS([1]Transfers!$E:$E,[1]Transfers!$C:$C,N$4,[1]Transfers!$B:$B,"&gt;="&amp;$B9,[1]Transfers!$B:$B,"&lt;"&amp;EDATE(L9,1))</f>
        <v>0</v>
      </c>
      <c r="R9" s="17">
        <f t="shared" ref="R9:R18" si="7">ROUND(R8+N9-O9+P9-Q9,2)</f>
        <v>0</v>
      </c>
      <c r="S9" s="17"/>
      <c r="T9" s="18" t="str">
        <f t="shared" si="4"/>
        <v/>
      </c>
    </row>
    <row r="10" spans="1:20" x14ac:dyDescent="0.3">
      <c r="B10" s="19">
        <f t="shared" si="0"/>
        <v>45839</v>
      </c>
      <c r="C10" s="20">
        <f t="shared" si="1"/>
        <v>7</v>
      </c>
      <c r="D10" s="21">
        <f>SUMIFS([1]Receipts!$H:$H,[1]Receipts!$B:$B,D$4,[1]Receipts!$E:$E,"&gt;="&amp;$B10,[1]Receipts!$E:$E,"&lt;"&amp;EDATE($B10,1))</f>
        <v>0</v>
      </c>
      <c r="E10" s="17">
        <f>SUMIFS([1]Payments!$J:$J,[1]Payments!$B:$B,D$4,[1]Payments!$M:$M,"&gt;="&amp;$B10,[1]Payments!$M:$M,"&lt;"&amp;EDATE($B10,1))</f>
        <v>0</v>
      </c>
      <c r="F10" s="17">
        <f>SUMIFS([1]Transfers!$E:$E,[1]Transfers!$D:$D,D$4,[1]Transfers!$B:$B,"&gt;="&amp;$B10,[1]Transfers!$B:$B,"&lt;"&amp;EDATE($B10,1))</f>
        <v>0</v>
      </c>
      <c r="G10" s="17">
        <f>SUMIFS([1]Transfers!$E:$E,[1]Transfers!$C:$C,D$4,[1]Transfers!$B:$B,"&gt;="&amp;$B10,[1]Transfers!$B:$B,"&lt;"&amp;EDATE(B10,1))</f>
        <v>0</v>
      </c>
      <c r="H10" s="17">
        <f t="shared" si="5"/>
        <v>106404.65</v>
      </c>
      <c r="I10" s="22"/>
      <c r="J10" s="18" t="str">
        <f t="shared" si="6"/>
        <v/>
      </c>
      <c r="L10" s="19">
        <f t="shared" si="2"/>
        <v>45839</v>
      </c>
      <c r="M10" s="20">
        <f t="shared" si="3"/>
        <v>7</v>
      </c>
      <c r="N10" s="21">
        <f>SUMIFS([1]Receipts!$H:$H,[1]Receipts!$B:$B,N$4,[1]Receipts!$E:$E,"&gt;="&amp;$B10,[1]Receipts!$E:$E,"&lt;"&amp;EDATE($B10,1))</f>
        <v>0</v>
      </c>
      <c r="O10" s="17">
        <f>SUMIFS([1]Payments!$J:$J,[1]Payments!$B:$B,N$4,[1]Payments!$M:$M,"&gt;="&amp;$B10,[1]Payments!$M:$M,"&lt;"&amp;EDATE($B10,1))</f>
        <v>0</v>
      </c>
      <c r="P10" s="17">
        <f>SUMIFS([1]Transfers!$E:$E,[1]Transfers!$D:$D,N$4,[1]Transfers!$B:$B,"&gt;="&amp;$B10,[1]Transfers!$B:$B,"&lt;"&amp;EDATE($B10,1))</f>
        <v>0</v>
      </c>
      <c r="Q10" s="17">
        <f>SUMIFS([1]Transfers!$E:$E,[1]Transfers!$C:$C,N$4,[1]Transfers!$B:$B,"&gt;="&amp;$B10,[1]Transfers!$B:$B,"&lt;"&amp;EDATE(L10,1))</f>
        <v>0</v>
      </c>
      <c r="R10" s="17">
        <f t="shared" si="7"/>
        <v>0</v>
      </c>
      <c r="S10" s="22"/>
      <c r="T10" s="18" t="str">
        <f t="shared" si="4"/>
        <v/>
      </c>
    </row>
    <row r="11" spans="1:20" x14ac:dyDescent="0.3">
      <c r="B11" s="19">
        <f t="shared" si="0"/>
        <v>45870</v>
      </c>
      <c r="C11" s="20">
        <f t="shared" si="1"/>
        <v>8</v>
      </c>
      <c r="D11" s="21">
        <f>SUMIFS([1]Receipts!$H:$H,[1]Receipts!$B:$B,D$4,[1]Receipts!$E:$E,"&gt;="&amp;$B11,[1]Receipts!$E:$E,"&lt;"&amp;EDATE($B11,1))</f>
        <v>0</v>
      </c>
      <c r="E11" s="17">
        <f>SUMIFS([1]Payments!$J:$J,[1]Payments!$B:$B,D$4,[1]Payments!$M:$M,"&gt;="&amp;$B11,[1]Payments!$M:$M,"&lt;"&amp;EDATE($B11,1))</f>
        <v>0</v>
      </c>
      <c r="F11" s="17">
        <f>SUMIFS([1]Transfers!$E:$E,[1]Transfers!$D:$D,D$4,[1]Transfers!$B:$B,"&gt;="&amp;$B11,[1]Transfers!$B:$B,"&lt;"&amp;EDATE($B11,1))</f>
        <v>0</v>
      </c>
      <c r="G11" s="17">
        <f>SUMIFS([1]Transfers!$E:$E,[1]Transfers!$C:$C,D$4,[1]Transfers!$B:$B,"&gt;="&amp;$B11,[1]Transfers!$B:$B,"&lt;"&amp;EDATE(B11,1))</f>
        <v>0</v>
      </c>
      <c r="H11" s="17">
        <f t="shared" si="5"/>
        <v>106404.65</v>
      </c>
      <c r="I11" s="22"/>
      <c r="J11" s="18" t="str">
        <f t="shared" si="6"/>
        <v/>
      </c>
      <c r="L11" s="19">
        <f t="shared" si="2"/>
        <v>45870</v>
      </c>
      <c r="M11" s="20">
        <f t="shared" si="3"/>
        <v>8</v>
      </c>
      <c r="N11" s="21">
        <f>SUMIFS([1]Receipts!$H:$H,[1]Receipts!$B:$B,N$4,[1]Receipts!$E:$E,"&gt;="&amp;$B11,[1]Receipts!$E:$E,"&lt;"&amp;EDATE($B11,1))</f>
        <v>0</v>
      </c>
      <c r="O11" s="17">
        <f>SUMIFS([1]Payments!$J:$J,[1]Payments!$B:$B,N$4,[1]Payments!$M:$M,"&gt;="&amp;$B11,[1]Payments!$M:$M,"&lt;"&amp;EDATE($B11,1))</f>
        <v>0</v>
      </c>
      <c r="P11" s="17">
        <f>SUMIFS([1]Transfers!$E:$E,[1]Transfers!$D:$D,N$4,[1]Transfers!$B:$B,"&gt;="&amp;$B11,[1]Transfers!$B:$B,"&lt;"&amp;EDATE($B11,1))</f>
        <v>0</v>
      </c>
      <c r="Q11" s="17">
        <f>SUMIFS([1]Transfers!$E:$E,[1]Transfers!$C:$C,N$4,[1]Transfers!$B:$B,"&gt;="&amp;$B11,[1]Transfers!$B:$B,"&lt;"&amp;EDATE(L11,1))</f>
        <v>0</v>
      </c>
      <c r="R11" s="17">
        <f t="shared" si="7"/>
        <v>0</v>
      </c>
      <c r="S11" s="22"/>
      <c r="T11" s="18" t="str">
        <f t="shared" si="4"/>
        <v/>
      </c>
    </row>
    <row r="12" spans="1:20" x14ac:dyDescent="0.3">
      <c r="B12" s="19">
        <f t="shared" si="0"/>
        <v>45901</v>
      </c>
      <c r="C12" s="20">
        <f t="shared" si="1"/>
        <v>9</v>
      </c>
      <c r="D12" s="21">
        <f>SUMIFS([1]Receipts!$H:$H,[1]Receipts!$B:$B,D$4,[1]Receipts!$E:$E,"&gt;="&amp;$B12,[1]Receipts!$E:$E,"&lt;"&amp;EDATE($B12,1))</f>
        <v>0</v>
      </c>
      <c r="E12" s="17">
        <f>SUMIFS([1]Payments!$J:$J,[1]Payments!$B:$B,D$4,[1]Payments!$M:$M,"&gt;="&amp;$B12,[1]Payments!$M:$M,"&lt;"&amp;EDATE($B12,1))</f>
        <v>0</v>
      </c>
      <c r="F12" s="17">
        <f>SUMIFS([1]Transfers!$E:$E,[1]Transfers!$D:$D,D$4,[1]Transfers!$B:$B,"&gt;="&amp;$B12,[1]Transfers!$B:$B,"&lt;"&amp;EDATE($B12,1))</f>
        <v>0</v>
      </c>
      <c r="G12" s="17">
        <f>SUMIFS([1]Transfers!$E:$E,[1]Transfers!$C:$C,D$4,[1]Transfers!$B:$B,"&gt;="&amp;$B12,[1]Transfers!$B:$B,"&lt;"&amp;EDATE(B12,1))</f>
        <v>0</v>
      </c>
      <c r="H12" s="17">
        <f t="shared" si="5"/>
        <v>106404.65</v>
      </c>
      <c r="I12" s="22"/>
      <c r="J12" s="18" t="str">
        <f t="shared" si="6"/>
        <v/>
      </c>
      <c r="L12" s="19">
        <f t="shared" si="2"/>
        <v>45901</v>
      </c>
      <c r="M12" s="20">
        <f t="shared" si="3"/>
        <v>9</v>
      </c>
      <c r="N12" s="21">
        <f>SUMIFS([1]Receipts!$H:$H,[1]Receipts!$B:$B,N$4,[1]Receipts!$E:$E,"&gt;="&amp;$B12,[1]Receipts!$E:$E,"&lt;"&amp;EDATE($B12,1))</f>
        <v>0</v>
      </c>
      <c r="O12" s="17">
        <f>SUMIFS([1]Payments!$J:$J,[1]Payments!$B:$B,N$4,[1]Payments!$M:$M,"&gt;="&amp;$B12,[1]Payments!$M:$M,"&lt;"&amp;EDATE($B12,1))</f>
        <v>0</v>
      </c>
      <c r="P12" s="17">
        <f>SUMIFS([1]Transfers!$E:$E,[1]Transfers!$D:$D,N$4,[1]Transfers!$B:$B,"&gt;="&amp;$B12,[1]Transfers!$B:$B,"&lt;"&amp;EDATE($B12,1))</f>
        <v>0</v>
      </c>
      <c r="Q12" s="17">
        <f>SUMIFS([1]Transfers!$E:$E,[1]Transfers!$C:$C,N$4,[1]Transfers!$B:$B,"&gt;="&amp;$B12,[1]Transfers!$B:$B,"&lt;"&amp;EDATE(L12,1))</f>
        <v>0</v>
      </c>
      <c r="R12" s="17">
        <f t="shared" si="7"/>
        <v>0</v>
      </c>
      <c r="S12" s="22"/>
      <c r="T12" s="18" t="str">
        <f t="shared" si="4"/>
        <v/>
      </c>
    </row>
    <row r="13" spans="1:20" x14ac:dyDescent="0.3">
      <c r="B13" s="19">
        <f t="shared" si="0"/>
        <v>45931</v>
      </c>
      <c r="C13" s="20">
        <f t="shared" si="1"/>
        <v>10</v>
      </c>
      <c r="D13" s="21">
        <f>SUMIFS([1]Receipts!$H:$H,[1]Receipts!$B:$B,D$4,[1]Receipts!$E:$E,"&gt;="&amp;$B13,[1]Receipts!$E:$E,"&lt;"&amp;EDATE($B13,1))</f>
        <v>0</v>
      </c>
      <c r="E13" s="17">
        <f>SUMIFS([1]Payments!$J:$J,[1]Payments!$B:$B,D$4,[1]Payments!$M:$M,"&gt;="&amp;$B13,[1]Payments!$M:$M,"&lt;"&amp;EDATE($B13,1))</f>
        <v>0</v>
      </c>
      <c r="F13" s="17">
        <f>SUMIFS([1]Transfers!$E:$E,[1]Transfers!$D:$D,D$4,[1]Transfers!$B:$B,"&gt;="&amp;$B13,[1]Transfers!$B:$B,"&lt;"&amp;EDATE($B13,1))</f>
        <v>0</v>
      </c>
      <c r="G13" s="17">
        <f>SUMIFS([1]Transfers!$E:$E,[1]Transfers!$C:$C,D$4,[1]Transfers!$B:$B,"&gt;="&amp;$B13,[1]Transfers!$B:$B,"&lt;"&amp;EDATE(B13,1))</f>
        <v>0</v>
      </c>
      <c r="H13" s="17">
        <f t="shared" si="5"/>
        <v>106404.65</v>
      </c>
      <c r="I13" s="22"/>
      <c r="J13" s="18" t="str">
        <f t="shared" si="6"/>
        <v/>
      </c>
      <c r="L13" s="19">
        <f t="shared" si="2"/>
        <v>45931</v>
      </c>
      <c r="M13" s="20">
        <f t="shared" si="3"/>
        <v>10</v>
      </c>
      <c r="N13" s="21">
        <f>SUMIFS([1]Receipts!$H:$H,[1]Receipts!$B:$B,N$4,[1]Receipts!$E:$E,"&gt;="&amp;$B13,[1]Receipts!$E:$E,"&lt;"&amp;EDATE($B13,1))</f>
        <v>0</v>
      </c>
      <c r="O13" s="17">
        <f>SUMIFS([1]Payments!$J:$J,[1]Payments!$B:$B,N$4,[1]Payments!$M:$M,"&gt;="&amp;$B13,[1]Payments!$M:$M,"&lt;"&amp;EDATE($B13,1))</f>
        <v>0</v>
      </c>
      <c r="P13" s="17">
        <f>SUMIFS([1]Transfers!$E:$E,[1]Transfers!$D:$D,N$4,[1]Transfers!$B:$B,"&gt;="&amp;$B13,[1]Transfers!$B:$B,"&lt;"&amp;EDATE($B13,1))</f>
        <v>0</v>
      </c>
      <c r="Q13" s="17">
        <f>SUMIFS([1]Transfers!$E:$E,[1]Transfers!$C:$C,N$4,[1]Transfers!$B:$B,"&gt;="&amp;$B13,[1]Transfers!$B:$B,"&lt;"&amp;EDATE(L13,1))</f>
        <v>0</v>
      </c>
      <c r="R13" s="17">
        <f t="shared" si="7"/>
        <v>0</v>
      </c>
      <c r="S13" s="22"/>
      <c r="T13" s="18" t="str">
        <f t="shared" si="4"/>
        <v/>
      </c>
    </row>
    <row r="14" spans="1:20" x14ac:dyDescent="0.3">
      <c r="B14" s="19">
        <f t="shared" si="0"/>
        <v>45962</v>
      </c>
      <c r="C14" s="20">
        <f t="shared" si="1"/>
        <v>11</v>
      </c>
      <c r="D14" s="21">
        <f>SUMIFS([1]Receipts!$H:$H,[1]Receipts!$B:$B,D$4,[1]Receipts!$E:$E,"&gt;="&amp;$B14,[1]Receipts!$E:$E,"&lt;"&amp;EDATE($B14,1))</f>
        <v>0</v>
      </c>
      <c r="E14" s="17">
        <f>SUMIFS([1]Payments!$J:$J,[1]Payments!$B:$B,D$4,[1]Payments!$M:$M,"&gt;="&amp;$B14,[1]Payments!$M:$M,"&lt;"&amp;EDATE($B14,1))</f>
        <v>0</v>
      </c>
      <c r="F14" s="17">
        <f>SUMIFS([1]Transfers!$E:$E,[1]Transfers!$D:$D,D$4,[1]Transfers!$B:$B,"&gt;="&amp;$B14,[1]Transfers!$B:$B,"&lt;"&amp;EDATE($B14,1))</f>
        <v>0</v>
      </c>
      <c r="G14" s="17">
        <f>SUMIFS([1]Transfers!$E:$E,[1]Transfers!$C:$C,D$4,[1]Transfers!$B:$B,"&gt;="&amp;$B14,[1]Transfers!$B:$B,"&lt;"&amp;EDATE(B14,1))</f>
        <v>0</v>
      </c>
      <c r="H14" s="17">
        <f t="shared" si="5"/>
        <v>106404.65</v>
      </c>
      <c r="I14" s="22"/>
      <c r="J14" s="18" t="str">
        <f t="shared" si="6"/>
        <v/>
      </c>
      <c r="L14" s="19">
        <f t="shared" si="2"/>
        <v>45962</v>
      </c>
      <c r="M14" s="20">
        <f t="shared" si="3"/>
        <v>11</v>
      </c>
      <c r="N14" s="21">
        <f>SUMIFS([1]Receipts!$H:$H,[1]Receipts!$B:$B,N$4,[1]Receipts!$E:$E,"&gt;="&amp;$B14,[1]Receipts!$E:$E,"&lt;"&amp;EDATE($B14,1))</f>
        <v>0</v>
      </c>
      <c r="O14" s="17">
        <f>SUMIFS([1]Payments!$J:$J,[1]Payments!$B:$B,N$4,[1]Payments!$M:$M,"&gt;="&amp;$B14,[1]Payments!$M:$M,"&lt;"&amp;EDATE($B14,1))</f>
        <v>0</v>
      </c>
      <c r="P14" s="17">
        <f>SUMIFS([1]Transfers!$E:$E,[1]Transfers!$D:$D,N$4,[1]Transfers!$B:$B,"&gt;="&amp;$B14,[1]Transfers!$B:$B,"&lt;"&amp;EDATE($B14,1))</f>
        <v>0</v>
      </c>
      <c r="Q14" s="17">
        <f>SUMIFS([1]Transfers!$E:$E,[1]Transfers!$C:$C,N$4,[1]Transfers!$B:$B,"&gt;="&amp;$B14,[1]Transfers!$B:$B,"&lt;"&amp;EDATE(L14,1))</f>
        <v>0</v>
      </c>
      <c r="R14" s="17">
        <f t="shared" si="7"/>
        <v>0</v>
      </c>
      <c r="S14" s="22"/>
      <c r="T14" s="18" t="str">
        <f t="shared" si="4"/>
        <v/>
      </c>
    </row>
    <row r="15" spans="1:20" x14ac:dyDescent="0.3">
      <c r="B15" s="19">
        <f t="shared" si="0"/>
        <v>45992</v>
      </c>
      <c r="C15" s="20">
        <f t="shared" si="1"/>
        <v>12</v>
      </c>
      <c r="D15" s="21">
        <f>SUMIFS([1]Receipts!$H:$H,[1]Receipts!$B:$B,D$4,[1]Receipts!$E:$E,"&gt;="&amp;$B15,[1]Receipts!$E:$E,"&lt;"&amp;EDATE($B15,1))</f>
        <v>0</v>
      </c>
      <c r="E15" s="17">
        <f>SUMIFS([1]Payments!$J:$J,[1]Payments!$B:$B,D$4,[1]Payments!$M:$M,"&gt;="&amp;$B15,[1]Payments!$M:$M,"&lt;"&amp;EDATE($B15,1))</f>
        <v>0</v>
      </c>
      <c r="F15" s="17">
        <f>SUMIFS([1]Transfers!$E:$E,[1]Transfers!$D:$D,D$4,[1]Transfers!$B:$B,"&gt;="&amp;$B15,[1]Transfers!$B:$B,"&lt;"&amp;EDATE($B15,1))</f>
        <v>0</v>
      </c>
      <c r="G15" s="17">
        <f>SUMIFS([1]Transfers!$E:$E,[1]Transfers!$C:$C,D$4,[1]Transfers!$B:$B,"&gt;="&amp;$B15,[1]Transfers!$B:$B,"&lt;"&amp;EDATE(B15,1))</f>
        <v>0</v>
      </c>
      <c r="H15" s="17">
        <f t="shared" si="5"/>
        <v>106404.65</v>
      </c>
      <c r="I15" s="22"/>
      <c r="J15" s="18" t="str">
        <f t="shared" si="6"/>
        <v/>
      </c>
      <c r="L15" s="19">
        <f t="shared" si="2"/>
        <v>45992</v>
      </c>
      <c r="M15" s="20">
        <f t="shared" si="3"/>
        <v>12</v>
      </c>
      <c r="N15" s="21">
        <f>SUMIFS([1]Receipts!$H:$H,[1]Receipts!$B:$B,N$4,[1]Receipts!$E:$E,"&gt;="&amp;$B15,[1]Receipts!$E:$E,"&lt;"&amp;EDATE($B15,1))</f>
        <v>0</v>
      </c>
      <c r="O15" s="17">
        <f>SUMIFS([1]Payments!$J:$J,[1]Payments!$B:$B,N$4,[1]Payments!$M:$M,"&gt;="&amp;$B15,[1]Payments!$M:$M,"&lt;"&amp;EDATE($B15,1))</f>
        <v>0</v>
      </c>
      <c r="P15" s="17">
        <f>SUMIFS([1]Transfers!$E:$E,[1]Transfers!$D:$D,N$4,[1]Transfers!$B:$B,"&gt;="&amp;$B15,[1]Transfers!$B:$B,"&lt;"&amp;EDATE($B15,1))</f>
        <v>0</v>
      </c>
      <c r="Q15" s="17">
        <f>SUMIFS([1]Transfers!$E:$E,[1]Transfers!$C:$C,N$4,[1]Transfers!$B:$B,"&gt;="&amp;$B15,[1]Transfers!$B:$B,"&lt;"&amp;EDATE(L15,1))</f>
        <v>0</v>
      </c>
      <c r="R15" s="17">
        <f t="shared" si="7"/>
        <v>0</v>
      </c>
      <c r="S15" s="17"/>
      <c r="T15" s="18" t="str">
        <f t="shared" si="4"/>
        <v/>
      </c>
    </row>
    <row r="16" spans="1:20" x14ac:dyDescent="0.3">
      <c r="B16" s="19">
        <f t="shared" si="0"/>
        <v>46023</v>
      </c>
      <c r="C16" s="20">
        <f t="shared" si="1"/>
        <v>1</v>
      </c>
      <c r="D16" s="21">
        <f>SUMIFS([1]Receipts!$H:$H,[1]Receipts!$B:$B,D$4,[1]Receipts!$E:$E,"&gt;="&amp;$B16,[1]Receipts!$E:$E,"&lt;"&amp;EDATE($B16,1))</f>
        <v>0</v>
      </c>
      <c r="E16" s="17">
        <f>SUMIFS([1]Payments!$J:$J,[1]Payments!$B:$B,D$4,[1]Payments!$M:$M,"&gt;="&amp;$B16,[1]Payments!$M:$M,"&lt;"&amp;EDATE($B16,1))</f>
        <v>0</v>
      </c>
      <c r="F16" s="17">
        <f>SUMIFS([1]Transfers!$E:$E,[1]Transfers!$D:$D,D$4,[1]Transfers!$B:$B,"&gt;="&amp;$B16,[1]Transfers!$B:$B,"&lt;"&amp;EDATE($B16,1))</f>
        <v>0</v>
      </c>
      <c r="G16" s="17">
        <f>SUMIFS([1]Transfers!$E:$E,[1]Transfers!$C:$C,D$4,[1]Transfers!$B:$B,"&gt;="&amp;$B16,[1]Transfers!$B:$B,"&lt;"&amp;EDATE(B16,1))</f>
        <v>0</v>
      </c>
      <c r="H16" s="17">
        <f t="shared" si="5"/>
        <v>106404.65</v>
      </c>
      <c r="I16" s="22"/>
      <c r="J16" s="18" t="str">
        <f t="shared" si="6"/>
        <v/>
      </c>
      <c r="L16" s="19">
        <f t="shared" si="2"/>
        <v>46023</v>
      </c>
      <c r="M16" s="20">
        <f t="shared" si="3"/>
        <v>1</v>
      </c>
      <c r="N16" s="21">
        <f>SUMIFS([1]Receipts!$H:$H,[1]Receipts!$B:$B,N$4,[1]Receipts!$E:$E,"&gt;="&amp;$B16,[1]Receipts!$E:$E,"&lt;"&amp;EDATE($B16,1))</f>
        <v>0</v>
      </c>
      <c r="O16" s="17">
        <f>SUMIFS([1]Payments!$J:$J,[1]Payments!$B:$B,N$4,[1]Payments!$M:$M,"&gt;="&amp;$B16,[1]Payments!$M:$M,"&lt;"&amp;EDATE($B16,1))</f>
        <v>0</v>
      </c>
      <c r="P16" s="17">
        <f>SUMIFS([1]Transfers!$E:$E,[1]Transfers!$D:$D,N$4,[1]Transfers!$B:$B,"&gt;="&amp;$B16,[1]Transfers!$B:$B,"&lt;"&amp;EDATE($B16,1))</f>
        <v>0</v>
      </c>
      <c r="Q16" s="17">
        <f>SUMIFS([1]Transfers!$E:$E,[1]Transfers!$C:$C,N$4,[1]Transfers!$B:$B,"&gt;="&amp;$B16,[1]Transfers!$B:$B,"&lt;"&amp;EDATE(L16,1))</f>
        <v>0</v>
      </c>
      <c r="R16" s="17">
        <f t="shared" si="7"/>
        <v>0</v>
      </c>
      <c r="S16" s="17"/>
      <c r="T16" s="18" t="str">
        <f t="shared" si="4"/>
        <v/>
      </c>
    </row>
    <row r="17" spans="1:20" x14ac:dyDescent="0.3">
      <c r="B17" s="19">
        <f t="shared" si="0"/>
        <v>46054</v>
      </c>
      <c r="C17" s="20">
        <f t="shared" si="1"/>
        <v>2</v>
      </c>
      <c r="D17" s="21">
        <f>SUMIFS([1]Receipts!$H:$H,[1]Receipts!$B:$B,D$4,[1]Receipts!$E:$E,"&gt;="&amp;$B17,[1]Receipts!$E:$E,"&lt;"&amp;EDATE($B17,1))</f>
        <v>0</v>
      </c>
      <c r="E17" s="17">
        <f>SUMIFS([1]Payments!$J:$J,[1]Payments!$B:$B,D$4,[1]Payments!$M:$M,"&gt;="&amp;$B17,[1]Payments!$M:$M,"&lt;"&amp;EDATE($B17,1))</f>
        <v>0</v>
      </c>
      <c r="F17" s="17">
        <f>SUMIFS([1]Transfers!$E:$E,[1]Transfers!$D:$D,D$4,[1]Transfers!$B:$B,"&gt;="&amp;$B17,[1]Transfers!$B:$B,"&lt;"&amp;EDATE($B17,1))</f>
        <v>0</v>
      </c>
      <c r="G17" s="17">
        <f>SUMIFS([1]Transfers!$E:$E,[1]Transfers!$C:$C,D$4,[1]Transfers!$B:$B,"&gt;="&amp;$B17,[1]Transfers!$B:$B,"&lt;"&amp;EDATE(B17,1))</f>
        <v>0</v>
      </c>
      <c r="H17" s="17">
        <f t="shared" si="5"/>
        <v>106404.65</v>
      </c>
      <c r="I17" s="23"/>
      <c r="J17" s="18" t="str">
        <f t="shared" si="6"/>
        <v/>
      </c>
      <c r="L17" s="19">
        <f t="shared" si="2"/>
        <v>46054</v>
      </c>
      <c r="M17" s="20">
        <f t="shared" si="3"/>
        <v>2</v>
      </c>
      <c r="N17" s="21">
        <f>SUMIFS([1]Receipts!$H:$H,[1]Receipts!$B:$B,N$4,[1]Receipts!$E:$E,"&gt;="&amp;$B17,[1]Receipts!$E:$E,"&lt;"&amp;EDATE($B17,1))</f>
        <v>0</v>
      </c>
      <c r="O17" s="17">
        <f>SUMIFS([1]Payments!$J:$J,[1]Payments!$B:$B,N$4,[1]Payments!$M:$M,"&gt;="&amp;$B17,[1]Payments!$M:$M,"&lt;"&amp;EDATE($B17,1))</f>
        <v>0</v>
      </c>
      <c r="P17" s="17">
        <f>SUMIFS([1]Transfers!$E:$E,[1]Transfers!$D:$D,N$4,[1]Transfers!$B:$B,"&gt;="&amp;$B17,[1]Transfers!$B:$B,"&lt;"&amp;EDATE($B17,1))</f>
        <v>0</v>
      </c>
      <c r="Q17" s="17">
        <f>SUMIFS([1]Transfers!$E:$E,[1]Transfers!$C:$C,N$4,[1]Transfers!$B:$B,"&gt;="&amp;$B17,[1]Transfers!$B:$B,"&lt;"&amp;EDATE(L17,1))</f>
        <v>0</v>
      </c>
      <c r="R17" s="17">
        <f t="shared" si="7"/>
        <v>0</v>
      </c>
      <c r="S17" s="23"/>
      <c r="T17" s="18" t="str">
        <f t="shared" si="4"/>
        <v/>
      </c>
    </row>
    <row r="18" spans="1:20" x14ac:dyDescent="0.3">
      <c r="B18" s="19">
        <f t="shared" si="0"/>
        <v>46082</v>
      </c>
      <c r="C18" s="20">
        <f t="shared" si="1"/>
        <v>3</v>
      </c>
      <c r="D18" s="21">
        <f>SUMIFS([1]Receipts!$H:$H,[1]Receipts!$B:$B,D$4,[1]Receipts!$E:$E,"&gt;="&amp;$B18,[1]Receipts!$E:$E,"&lt;"&amp;EDATE($B18,1))</f>
        <v>0</v>
      </c>
      <c r="E18" s="17">
        <f>SUMIFS([1]Payments!$J:$J,[1]Payments!$B:$B,D$4,[1]Payments!$M:$M,"&gt;="&amp;$B18,[1]Payments!$M:$M,"&lt;"&amp;EDATE($B18,1))</f>
        <v>0</v>
      </c>
      <c r="F18" s="17">
        <f>SUMIFS([1]Transfers!$E:$E,[1]Transfers!$D:$D,D$4,[1]Transfers!$B:$B,"&gt;="&amp;$B18,[1]Transfers!$B:$B,"&lt;"&amp;EDATE($B18,1))</f>
        <v>0</v>
      </c>
      <c r="G18" s="17">
        <f>SUMIFS([1]Transfers!$E:$E,[1]Transfers!$C:$C,D$4,[1]Transfers!$B:$B,"&gt;="&amp;$B18,[1]Transfers!$B:$B,"&lt;"&amp;EDATE(B18,1))</f>
        <v>0</v>
      </c>
      <c r="H18" s="17">
        <f t="shared" si="5"/>
        <v>106404.65</v>
      </c>
      <c r="I18" s="23"/>
      <c r="J18" s="18" t="str">
        <f t="shared" si="6"/>
        <v/>
      </c>
      <c r="L18" s="19">
        <f t="shared" si="2"/>
        <v>46082</v>
      </c>
      <c r="M18" s="20">
        <f t="shared" si="3"/>
        <v>3</v>
      </c>
      <c r="N18" s="21">
        <f>SUMIFS([1]Receipts!$H:$H,[1]Receipts!$B:$B,N$4,[1]Receipts!$E:$E,"&gt;="&amp;$B18,[1]Receipts!$E:$E,"&lt;"&amp;EDATE($B18,1))</f>
        <v>0</v>
      </c>
      <c r="O18" s="17">
        <f>SUMIFS([1]Payments!$J:$J,[1]Payments!$B:$B,N$4,[1]Payments!$M:$M,"&gt;="&amp;$B18,[1]Payments!$M:$M,"&lt;"&amp;EDATE($B18,1))</f>
        <v>0</v>
      </c>
      <c r="P18" s="17">
        <f>SUMIFS([1]Transfers!$E:$E,[1]Transfers!$D:$D,N$4,[1]Transfers!$B:$B,"&gt;="&amp;$B18,[1]Transfers!$B:$B,"&lt;"&amp;EDATE($B18,1))</f>
        <v>0</v>
      </c>
      <c r="Q18" s="17">
        <f>SUMIFS([1]Transfers!$E:$E,[1]Transfers!$C:$C,N$4,[1]Transfers!$B:$B,"&gt;="&amp;$B18,[1]Transfers!$B:$B,"&lt;"&amp;EDATE(L18,1))</f>
        <v>0</v>
      </c>
      <c r="R18" s="17">
        <f t="shared" si="7"/>
        <v>0</v>
      </c>
      <c r="S18" s="23"/>
      <c r="T18" s="18" t="str">
        <f t="shared" si="4"/>
        <v/>
      </c>
    </row>
    <row r="19" spans="1:20" s="1" customFormat="1" x14ac:dyDescent="0.3">
      <c r="A19" s="5"/>
      <c r="B19" s="24" t="s">
        <v>10</v>
      </c>
      <c r="C19" s="25"/>
      <c r="D19" s="26">
        <f>SUM(D7:D18)</f>
        <v>29954.300000000003</v>
      </c>
      <c r="E19" s="26">
        <f>SUM(E7:E18)</f>
        <v>9589.02</v>
      </c>
      <c r="F19" s="26">
        <f>SUM(F7:F18)</f>
        <v>0</v>
      </c>
      <c r="G19" s="26">
        <f>SUM(G7:G18)</f>
        <v>0</v>
      </c>
      <c r="H19" s="27"/>
      <c r="I19" s="27"/>
      <c r="J19" s="9"/>
      <c r="K19" s="5"/>
      <c r="L19" s="24" t="s">
        <v>10</v>
      </c>
      <c r="M19" s="25"/>
      <c r="N19" s="26">
        <f>SUM(N7:N18)</f>
        <v>0</v>
      </c>
      <c r="O19" s="26">
        <f>SUM(O7:O18)</f>
        <v>0</v>
      </c>
      <c r="P19" s="26">
        <f>SUM(P7:P18)</f>
        <v>0</v>
      </c>
      <c r="Q19" s="26">
        <f>SUM(Q7:Q18)</f>
        <v>0</v>
      </c>
      <c r="R19" s="27"/>
      <c r="S19" s="28"/>
      <c r="T19" s="9"/>
    </row>
    <row r="20" spans="1:20" x14ac:dyDescent="0.3">
      <c r="S20" s="27"/>
    </row>
  </sheetData>
  <mergeCells count="2">
    <mergeCell ref="D4:J4"/>
    <mergeCell ref="N4:T4"/>
  </mergeCells>
  <conditionalFormatting sqref="J6:J18 T6:T18">
    <cfRule type="cellIs" dxfId="1" priority="1" operator="equal">
      <formula>"û"</formula>
    </cfRule>
    <cfRule type="cellIs" dxfId="0" priority="2" operator="equal">
      <formula>"ü"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2025-06-09T19:12:37Z</dcterms:created>
  <dcterms:modified xsi:type="dcterms:W3CDTF">2025-06-09T19:13:46Z</dcterms:modified>
</cp:coreProperties>
</file>